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35" windowHeight="9300"/>
  </bookViews>
  <sheets>
    <sheet name="Av. gas cost" sheetId="10" r:id="rId1"/>
  </sheets>
  <definedNames>
    <definedName name="_xlnm.Print_Area" localSheetId="0">'Av. gas cost'!$A$1:$M$31</definedName>
  </definedNames>
  <calcPr calcId="124519"/>
</workbook>
</file>

<file path=xl/calcChain.xml><?xml version="1.0" encoding="utf-8"?>
<calcChain xmlns="http://schemas.openxmlformats.org/spreadsheetml/2006/main">
  <c r="I17" i="10"/>
  <c r="I16"/>
  <c r="F26"/>
  <c r="E29"/>
  <c r="G29"/>
  <c r="H29"/>
  <c r="J29"/>
  <c r="K29"/>
  <c r="D29"/>
  <c r="E28"/>
  <c r="G28"/>
  <c r="H28"/>
  <c r="J28"/>
  <c r="K28"/>
  <c r="D28"/>
  <c r="J11"/>
  <c r="K11"/>
  <c r="H11"/>
  <c r="G11"/>
  <c r="F4"/>
  <c r="I4"/>
  <c r="L4"/>
  <c r="L7" s="1"/>
  <c r="F5"/>
  <c r="I5"/>
  <c r="I7" s="1"/>
  <c r="L5"/>
  <c r="F6"/>
  <c r="I6"/>
  <c r="L6"/>
  <c r="D7"/>
  <c r="E7"/>
  <c r="G7"/>
  <c r="H7"/>
  <c r="J7"/>
  <c r="K7"/>
  <c r="F8"/>
  <c r="I8"/>
  <c r="L8"/>
  <c r="F9"/>
  <c r="I9"/>
  <c r="I11" s="1"/>
  <c r="L9"/>
  <c r="F10"/>
  <c r="I10"/>
  <c r="L10"/>
  <c r="D11"/>
  <c r="E11"/>
  <c r="F12"/>
  <c r="I12"/>
  <c r="L12"/>
  <c r="F13"/>
  <c r="I13"/>
  <c r="L13"/>
  <c r="F14"/>
  <c r="I14"/>
  <c r="L14"/>
  <c r="D15"/>
  <c r="E15"/>
  <c r="F15"/>
  <c r="G15"/>
  <c r="I15"/>
  <c r="J15"/>
  <c r="K15"/>
  <c r="F16"/>
  <c r="L16"/>
  <c r="F17"/>
  <c r="L17"/>
  <c r="F24"/>
  <c r="I24"/>
  <c r="L24"/>
  <c r="F25"/>
  <c r="I25"/>
  <c r="L25"/>
  <c r="I26"/>
  <c r="L26"/>
  <c r="M26" s="1"/>
  <c r="D27"/>
  <c r="E27"/>
  <c r="G27"/>
  <c r="H27"/>
  <c r="I27"/>
  <c r="J27"/>
  <c r="K27"/>
  <c r="D30"/>
  <c r="E30"/>
  <c r="G30"/>
  <c r="H30"/>
  <c r="J30"/>
  <c r="K30"/>
  <c r="D31"/>
  <c r="E31"/>
  <c r="G31"/>
  <c r="H31"/>
  <c r="J31"/>
  <c r="K31"/>
  <c r="L15" l="1"/>
  <c r="M17"/>
  <c r="M16"/>
  <c r="M13"/>
  <c r="L11"/>
  <c r="M8"/>
  <c r="L29"/>
  <c r="M24"/>
  <c r="L27"/>
  <c r="L28"/>
  <c r="L30"/>
  <c r="M4"/>
  <c r="M9"/>
  <c r="M25"/>
  <c r="I30"/>
  <c r="M12"/>
  <c r="M15" s="1"/>
  <c r="I29"/>
  <c r="I28"/>
  <c r="M5"/>
  <c r="F11"/>
  <c r="M27"/>
  <c r="F7"/>
  <c r="F30"/>
  <c r="M7"/>
  <c r="M11"/>
  <c r="M28"/>
  <c r="F28"/>
  <c r="F29"/>
  <c r="F27"/>
  <c r="M14"/>
  <c r="M10"/>
  <c r="M6"/>
  <c r="L31" l="1"/>
  <c r="M29"/>
  <c r="M31" s="1"/>
  <c r="I31"/>
  <c r="M30"/>
  <c r="F31"/>
</calcChain>
</file>

<file path=xl/sharedStrings.xml><?xml version="1.0" encoding="utf-8"?>
<sst xmlns="http://schemas.openxmlformats.org/spreadsheetml/2006/main" count="79" uniqueCount="23">
  <si>
    <t>Unit</t>
  </si>
  <si>
    <t>1st Fortnight</t>
  </si>
  <si>
    <t>2nd Fortnight</t>
  </si>
  <si>
    <t>Total</t>
  </si>
  <si>
    <t>APM</t>
  </si>
  <si>
    <t>Quantity</t>
  </si>
  <si>
    <t>SCM</t>
  </si>
  <si>
    <t>Value</t>
  </si>
  <si>
    <t>Rs.</t>
  </si>
  <si>
    <t>GCV</t>
  </si>
  <si>
    <t>kCal/SCM</t>
  </si>
  <si>
    <t>Avergage Rate</t>
  </si>
  <si>
    <t>Rs./1000SCM</t>
  </si>
  <si>
    <t>PMT</t>
  </si>
  <si>
    <t>Spot- RLNG</t>
  </si>
  <si>
    <t>Non APM</t>
  </si>
  <si>
    <t xml:space="preserve"> RLNG        (IPGCL)</t>
  </si>
  <si>
    <t xml:space="preserve"> RLNG        (Trenche A)</t>
  </si>
  <si>
    <t>Pragati Power Station-I</t>
  </si>
  <si>
    <t>October,2014</t>
  </si>
  <si>
    <t>November,2014</t>
  </si>
  <si>
    <t>December,2014</t>
  </si>
  <si>
    <t>(Oct.- Dec.14)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</si>
</sst>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Border="1"/>
    <xf numFmtId="0" fontId="0" fillId="0" borderId="0" xfId="0" applyAlignment="1"/>
    <xf numFmtId="1" fontId="0" fillId="0" borderId="0" xfId="0" applyNumberFormat="1"/>
    <xf numFmtId="1" fontId="20" fillId="0" borderId="0" xfId="0" applyNumberFormat="1" applyFont="1"/>
    <xf numFmtId="1" fontId="0" fillId="0" borderId="0" xfId="0" applyNumberFormat="1" applyBorder="1"/>
    <xf numFmtId="1" fontId="20" fillId="0" borderId="0" xfId="0" applyNumberFormat="1" applyFont="1" applyBorder="1"/>
    <xf numFmtId="1" fontId="21" fillId="0" borderId="0" xfId="0" applyNumberFormat="1" applyFont="1" applyBorder="1"/>
    <xf numFmtId="0" fontId="0" fillId="0" borderId="10" xfId="0" applyBorder="1"/>
    <xf numFmtId="1" fontId="0" fillId="0" borderId="10" xfId="0" applyNumberFormat="1" applyBorder="1"/>
    <xf numFmtId="0" fontId="0" fillId="0" borderId="11" xfId="0" applyBorder="1"/>
    <xf numFmtId="1" fontId="20" fillId="0" borderId="11" xfId="0" applyNumberFormat="1" applyFont="1" applyBorder="1"/>
    <xf numFmtId="1" fontId="20" fillId="0" borderId="12" xfId="0" applyNumberFormat="1" applyFont="1" applyBorder="1"/>
    <xf numFmtId="0" fontId="0" fillId="0" borderId="13" xfId="0" applyBorder="1"/>
    <xf numFmtId="0" fontId="0" fillId="0" borderId="14" xfId="0" applyBorder="1"/>
    <xf numFmtId="0" fontId="0" fillId="0" borderId="11" xfId="0" applyBorder="1" applyAlignment="1">
      <alignment horizontal="right"/>
    </xf>
    <xf numFmtId="0" fontId="0" fillId="0" borderId="15" xfId="0" applyBorder="1"/>
    <xf numFmtId="0" fontId="0" fillId="0" borderId="12" xfId="0" applyBorder="1"/>
    <xf numFmtId="0" fontId="0" fillId="0" borderId="16" xfId="0" applyBorder="1"/>
    <xf numFmtId="0" fontId="0" fillId="0" borderId="17" xfId="0" applyBorder="1" applyAlignment="1">
      <alignment horizontal="right"/>
    </xf>
    <xf numFmtId="0" fontId="0" fillId="0" borderId="18" xfId="0" applyBorder="1" applyAlignment="1">
      <alignment horizontal="right"/>
    </xf>
    <xf numFmtId="1" fontId="0" fillId="0" borderId="13" xfId="0" applyNumberFormat="1" applyBorder="1"/>
    <xf numFmtId="1" fontId="0" fillId="0" borderId="15" xfId="0" applyNumberFormat="1" applyBorder="1"/>
    <xf numFmtId="1" fontId="0" fillId="0" borderId="19" xfId="0" applyNumberFormat="1" applyBorder="1"/>
    <xf numFmtId="1" fontId="0" fillId="0" borderId="16" xfId="0" applyNumberFormat="1" applyBorder="1"/>
    <xf numFmtId="1" fontId="20" fillId="0" borderId="14" xfId="0" applyNumberFormat="1" applyFont="1" applyBorder="1"/>
    <xf numFmtId="1" fontId="20" fillId="0" borderId="19" xfId="0" applyNumberFormat="1" applyFont="1" applyBorder="1"/>
    <xf numFmtId="1" fontId="20" fillId="0" borderId="16" xfId="0" applyNumberFormat="1" applyFont="1" applyBorder="1"/>
    <xf numFmtId="0" fontId="0" fillId="0" borderId="14" xfId="0" applyBorder="1" applyAlignment="1">
      <alignment horizontal="right"/>
    </xf>
    <xf numFmtId="0" fontId="0" fillId="0" borderId="12" xfId="0" applyBorder="1" applyAlignment="1">
      <alignment horizontal="right"/>
    </xf>
    <xf numFmtId="1" fontId="21" fillId="0" borderId="16" xfId="0" applyNumberFormat="1" applyFont="1" applyBorder="1"/>
    <xf numFmtId="0" fontId="0" fillId="0" borderId="21" xfId="0" applyBorder="1" applyAlignment="1">
      <alignment horizontal="right"/>
    </xf>
    <xf numFmtId="1" fontId="0" fillId="0" borderId="20" xfId="0" applyNumberFormat="1" applyBorder="1"/>
    <xf numFmtId="1" fontId="0" fillId="0" borderId="22" xfId="0" applyNumberFormat="1" applyBorder="1"/>
    <xf numFmtId="1" fontId="20" fillId="0" borderId="21" xfId="0" applyNumberFormat="1" applyFont="1" applyBorder="1"/>
    <xf numFmtId="1" fontId="21" fillId="0" borderId="22" xfId="0" applyNumberFormat="1" applyFont="1" applyBorder="1"/>
    <xf numFmtId="1" fontId="20" fillId="0" borderId="22" xfId="0" applyNumberFormat="1" applyFont="1" applyBorder="1"/>
    <xf numFmtId="1" fontId="20" fillId="0" borderId="13" xfId="0" applyNumberFormat="1" applyFont="1" applyBorder="1"/>
    <xf numFmtId="1" fontId="20" fillId="0" borderId="10" xfId="0" applyNumberFormat="1" applyFont="1" applyBorder="1"/>
    <xf numFmtId="0" fontId="0" fillId="0" borderId="19" xfId="0" applyBorder="1"/>
    <xf numFmtId="1" fontId="0" fillId="0" borderId="12" xfId="0" applyNumberFormat="1" applyBorder="1"/>
    <xf numFmtId="0" fontId="0" fillId="0" borderId="22" xfId="0" applyBorder="1" applyAlignment="1"/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0" fillId="0" borderId="2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0"/>
  <sheetViews>
    <sheetView tabSelected="1" view="pageBreakPreview" topLeftCell="D19" workbookViewId="0">
      <selection activeCell="C5" sqref="C5"/>
    </sheetView>
  </sheetViews>
  <sheetFormatPr defaultRowHeight="12.75"/>
  <cols>
    <col min="1" max="1" width="10.85546875" customWidth="1"/>
    <col min="2" max="2" width="13.42578125" customWidth="1"/>
    <col min="3" max="3" width="12.5703125" customWidth="1"/>
    <col min="4" max="4" width="11.85546875" customWidth="1"/>
    <col min="5" max="5" width="12.140625" customWidth="1"/>
    <col min="6" max="6" width="11.5703125" customWidth="1"/>
    <col min="7" max="7" width="10.7109375" customWidth="1"/>
    <col min="8" max="8" width="11.5703125" customWidth="1"/>
    <col min="9" max="9" width="11.28515625" customWidth="1"/>
    <col min="10" max="10" width="11" customWidth="1"/>
    <col min="11" max="11" width="11.28515625" customWidth="1"/>
    <col min="12" max="12" width="11.42578125" customWidth="1"/>
    <col min="13" max="13" width="14.28515625" customWidth="1"/>
  </cols>
  <sheetData>
    <row r="1" spans="1:16" ht="17.25" customHeight="1">
      <c r="A1" s="48" t="s">
        <v>18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6" ht="17.25" customHeight="1">
      <c r="A2" s="39"/>
      <c r="B2" s="1"/>
      <c r="C2" s="18"/>
      <c r="D2" s="52" t="s">
        <v>19</v>
      </c>
      <c r="E2" s="52"/>
      <c r="F2" s="52"/>
      <c r="G2" s="49" t="s">
        <v>20</v>
      </c>
      <c r="H2" s="50"/>
      <c r="I2" s="51"/>
      <c r="J2" s="49" t="s">
        <v>21</v>
      </c>
      <c r="K2" s="50"/>
      <c r="L2" s="51"/>
      <c r="M2" s="41" t="s">
        <v>22</v>
      </c>
      <c r="N2" s="2"/>
      <c r="O2" s="2"/>
    </row>
    <row r="3" spans="1:16" ht="17.25" customHeight="1">
      <c r="A3" s="14"/>
      <c r="B3" s="10"/>
      <c r="C3" s="17" t="s">
        <v>0</v>
      </c>
      <c r="D3" s="19" t="s">
        <v>1</v>
      </c>
      <c r="E3" s="20" t="s">
        <v>2</v>
      </c>
      <c r="F3" s="20" t="s">
        <v>3</v>
      </c>
      <c r="G3" s="28" t="s">
        <v>1</v>
      </c>
      <c r="H3" s="15" t="s">
        <v>2</v>
      </c>
      <c r="I3" s="29" t="s">
        <v>3</v>
      </c>
      <c r="J3" s="15" t="s">
        <v>1</v>
      </c>
      <c r="K3" s="15" t="s">
        <v>2</v>
      </c>
      <c r="L3" s="15" t="s">
        <v>3</v>
      </c>
      <c r="M3" s="31" t="s">
        <v>3</v>
      </c>
    </row>
    <row r="4" spans="1:16" ht="17.25" customHeight="1">
      <c r="A4" s="43" t="s">
        <v>4</v>
      </c>
      <c r="B4" s="8" t="s">
        <v>5</v>
      </c>
      <c r="C4" s="16" t="s">
        <v>6</v>
      </c>
      <c r="D4" s="21">
        <v>11840000</v>
      </c>
      <c r="E4" s="9">
        <v>11080000</v>
      </c>
      <c r="F4" s="9">
        <f>D4+E4</f>
        <v>22920000</v>
      </c>
      <c r="G4" s="21">
        <v>11211435</v>
      </c>
      <c r="H4" s="9">
        <v>11176140</v>
      </c>
      <c r="I4" s="22">
        <f>G4+H4</f>
        <v>22387575</v>
      </c>
      <c r="J4" s="9">
        <v>9820000</v>
      </c>
      <c r="K4" s="9">
        <v>10520000</v>
      </c>
      <c r="L4" s="9">
        <f>J4+K4</f>
        <v>20340000</v>
      </c>
      <c r="M4" s="32">
        <f>F4+I4+L4</f>
        <v>65647575</v>
      </c>
    </row>
    <row r="5" spans="1:16" ht="17.25" customHeight="1">
      <c r="A5" s="42"/>
      <c r="B5" s="1" t="s">
        <v>7</v>
      </c>
      <c r="C5" s="18" t="s">
        <v>8</v>
      </c>
      <c r="D5" s="23">
        <v>126007100</v>
      </c>
      <c r="E5" s="5">
        <v>117600965</v>
      </c>
      <c r="F5" s="5">
        <f>D5+E5</f>
        <v>243608065</v>
      </c>
      <c r="G5" s="23">
        <v>154907782</v>
      </c>
      <c r="H5" s="5">
        <v>153658947</v>
      </c>
      <c r="I5" s="24">
        <f>G5+H5</f>
        <v>308566729</v>
      </c>
      <c r="J5" s="5">
        <v>135699872</v>
      </c>
      <c r="K5" s="5">
        <v>144760309</v>
      </c>
      <c r="L5" s="5">
        <f>J5+K5</f>
        <v>280460181</v>
      </c>
      <c r="M5" s="33">
        <f>F5+I5+L5</f>
        <v>832634975</v>
      </c>
    </row>
    <row r="6" spans="1:16" ht="17.25" customHeight="1">
      <c r="A6" s="42"/>
      <c r="B6" s="1" t="s">
        <v>9</v>
      </c>
      <c r="C6" s="18" t="s">
        <v>10</v>
      </c>
      <c r="D6" s="23">
        <v>9727</v>
      </c>
      <c r="E6" s="5">
        <v>9702</v>
      </c>
      <c r="F6" s="5">
        <f>(D4*D6+E4*E6)/(D4+E4)</f>
        <v>9714.9144851657948</v>
      </c>
      <c r="G6" s="23">
        <v>9730</v>
      </c>
      <c r="H6" s="5">
        <v>9682</v>
      </c>
      <c r="I6" s="24">
        <f>(G4*G6+H4*H6)/(G4+H4)</f>
        <v>9706.0378370591716</v>
      </c>
      <c r="J6" s="5">
        <v>9680</v>
      </c>
      <c r="K6" s="5">
        <v>9640</v>
      </c>
      <c r="L6" s="5">
        <f>(J4*J6+K4*K6)/(J4+K4)</f>
        <v>9659.3117010816131</v>
      </c>
      <c r="M6" s="33">
        <f>(F4*F6+I4*I6+L4*L6)/(F4+I4+L4)</f>
        <v>9694.6595518570175</v>
      </c>
    </row>
    <row r="7" spans="1:16" ht="17.25" customHeight="1">
      <c r="A7" s="44"/>
      <c r="B7" s="10" t="s">
        <v>11</v>
      </c>
      <c r="C7" s="17" t="s">
        <v>12</v>
      </c>
      <c r="D7" s="25">
        <f t="shared" ref="D7:M7" si="0">D5/D4*1000</f>
        <v>10642.491554054053</v>
      </c>
      <c r="E7" s="11">
        <f t="shared" si="0"/>
        <v>10613.805505415163</v>
      </c>
      <c r="F7" s="11">
        <f t="shared" si="0"/>
        <v>10628.624127399651</v>
      </c>
      <c r="G7" s="25">
        <f t="shared" si="0"/>
        <v>13816.945110059507</v>
      </c>
      <c r="H7" s="11">
        <f t="shared" si="0"/>
        <v>13748.838776178538</v>
      </c>
      <c r="I7" s="12">
        <f t="shared" si="0"/>
        <v>13782.945629439544</v>
      </c>
      <c r="J7" s="11">
        <f t="shared" si="0"/>
        <v>13818.724236252547</v>
      </c>
      <c r="K7" s="11">
        <f t="shared" si="0"/>
        <v>13760.485646387833</v>
      </c>
      <c r="L7" s="11">
        <f t="shared" si="0"/>
        <v>13788.602802359883</v>
      </c>
      <c r="M7" s="34">
        <f t="shared" si="0"/>
        <v>12683.40795528243</v>
      </c>
    </row>
    <row r="8" spans="1:16" ht="17.25" customHeight="1">
      <c r="A8" s="43" t="s">
        <v>13</v>
      </c>
      <c r="B8" s="8" t="s">
        <v>5</v>
      </c>
      <c r="C8" s="16" t="s">
        <v>6</v>
      </c>
      <c r="D8" s="21">
        <v>1601955</v>
      </c>
      <c r="E8" s="9">
        <v>1754369</v>
      </c>
      <c r="F8" s="9">
        <f>D8+E8</f>
        <v>3356324</v>
      </c>
      <c r="G8" s="21">
        <v>1175154</v>
      </c>
      <c r="H8" s="9">
        <v>536886</v>
      </c>
      <c r="I8" s="22">
        <f>G8+H8</f>
        <v>1712040</v>
      </c>
      <c r="J8" s="9">
        <v>1483443</v>
      </c>
      <c r="K8" s="9">
        <v>1621530</v>
      </c>
      <c r="L8" s="9">
        <f>J8+K8</f>
        <v>3104973</v>
      </c>
      <c r="M8" s="32">
        <f>F8+I8+L8</f>
        <v>8173337</v>
      </c>
    </row>
    <row r="9" spans="1:16" ht="17.25" customHeight="1">
      <c r="A9" s="42"/>
      <c r="B9" s="1" t="s">
        <v>7</v>
      </c>
      <c r="C9" s="18" t="s">
        <v>8</v>
      </c>
      <c r="D9" s="23">
        <v>17042237</v>
      </c>
      <c r="E9" s="5">
        <v>18618918</v>
      </c>
      <c r="F9" s="5">
        <f>D9+E9</f>
        <v>35661155</v>
      </c>
      <c r="G9" s="23">
        <v>16864019</v>
      </c>
      <c r="H9" s="5">
        <v>7707289</v>
      </c>
      <c r="I9" s="24">
        <f>G9+H9</f>
        <v>24571308</v>
      </c>
      <c r="J9" s="5">
        <v>21457163</v>
      </c>
      <c r="K9" s="5">
        <v>23579311</v>
      </c>
      <c r="L9" s="5">
        <f>J9+K9</f>
        <v>45036474</v>
      </c>
      <c r="M9" s="33">
        <f>F9+I9+L9</f>
        <v>105268937</v>
      </c>
    </row>
    <row r="10" spans="1:16" ht="17.25" customHeight="1">
      <c r="A10" s="42"/>
      <c r="B10" s="1" t="s">
        <v>9</v>
      </c>
      <c r="C10" s="18" t="s">
        <v>10</v>
      </c>
      <c r="D10" s="23">
        <v>9723</v>
      </c>
      <c r="E10" s="5">
        <v>9701</v>
      </c>
      <c r="F10" s="5">
        <f>(D8*D10+E8*E10)/(D8+E8)</f>
        <v>9711.5004790955827</v>
      </c>
      <c r="G10" s="23">
        <v>9739</v>
      </c>
      <c r="H10" s="5">
        <v>9698</v>
      </c>
      <c r="I10" s="24">
        <f>(G8*G10+H8*H10)/(G8+H8)</f>
        <v>9726.1426333496875</v>
      </c>
      <c r="J10" s="5">
        <v>9677</v>
      </c>
      <c r="K10" s="5">
        <v>9639</v>
      </c>
      <c r="L10" s="5">
        <f>(J8*J10+K8*K10)/(J8+K8)</f>
        <v>9657.1550158407172</v>
      </c>
      <c r="M10" s="33">
        <f>(F8*F10+I8*I10+L8*L10)/(F8+I8+L8)</f>
        <v>9693.9221946923262</v>
      </c>
    </row>
    <row r="11" spans="1:16" ht="17.25" customHeight="1">
      <c r="A11" s="44"/>
      <c r="B11" s="10" t="s">
        <v>11</v>
      </c>
      <c r="C11" s="17" t="s">
        <v>12</v>
      </c>
      <c r="D11" s="25">
        <f t="shared" ref="D11:M11" si="1">D9/D8*1000</f>
        <v>10638.399330817658</v>
      </c>
      <c r="E11" s="11">
        <f t="shared" si="1"/>
        <v>10612.885886606524</v>
      </c>
      <c r="F11" s="11">
        <f t="shared" si="1"/>
        <v>10625.063313315401</v>
      </c>
      <c r="G11" s="25">
        <f t="shared" si="1"/>
        <v>14350.475767431331</v>
      </c>
      <c r="H11" s="11">
        <f t="shared" si="1"/>
        <v>14355.541027331688</v>
      </c>
      <c r="I11" s="12">
        <f t="shared" si="1"/>
        <v>14352.064204107381</v>
      </c>
      <c r="J11" s="11">
        <f t="shared" si="1"/>
        <v>14464.433753100051</v>
      </c>
      <c r="K11" s="11">
        <f t="shared" si="1"/>
        <v>14541.396705580531</v>
      </c>
      <c r="L11" s="11">
        <f t="shared" si="1"/>
        <v>14504.626610279702</v>
      </c>
      <c r="M11" s="34">
        <f t="shared" si="1"/>
        <v>12879.554213903084</v>
      </c>
    </row>
    <row r="12" spans="1:16" ht="17.25" customHeight="1">
      <c r="A12" s="45" t="s">
        <v>17</v>
      </c>
      <c r="B12" s="8" t="s">
        <v>5</v>
      </c>
      <c r="C12" s="16" t="s">
        <v>6</v>
      </c>
      <c r="D12" s="21">
        <v>7347321</v>
      </c>
      <c r="E12" s="9">
        <v>8585153</v>
      </c>
      <c r="F12" s="9">
        <f>D12+E12</f>
        <v>15932474</v>
      </c>
      <c r="G12" s="21">
        <v>4617113</v>
      </c>
      <c r="H12" s="9">
        <v>0</v>
      </c>
      <c r="I12" s="22">
        <f>G12+H12</f>
        <v>4617113</v>
      </c>
      <c r="J12" s="9">
        <v>274896</v>
      </c>
      <c r="K12" s="9">
        <v>6335346</v>
      </c>
      <c r="L12" s="9">
        <f>J12+K12</f>
        <v>6610242</v>
      </c>
      <c r="M12" s="32">
        <f>F12+I12+L12</f>
        <v>27159829</v>
      </c>
    </row>
    <row r="13" spans="1:16" ht="17.25" customHeight="1">
      <c r="A13" s="46"/>
      <c r="B13" s="1" t="s">
        <v>7</v>
      </c>
      <c r="C13" s="18" t="s">
        <v>8</v>
      </c>
      <c r="D13" s="23">
        <v>295806155</v>
      </c>
      <c r="E13" s="5">
        <v>345096839</v>
      </c>
      <c r="F13" s="5">
        <f>D13+E13</f>
        <v>640902994</v>
      </c>
      <c r="G13" s="23">
        <v>187912492</v>
      </c>
      <c r="H13" s="5">
        <v>0</v>
      </c>
      <c r="I13" s="24">
        <f>G13+H13</f>
        <v>187912492</v>
      </c>
      <c r="J13" s="5">
        <v>11277074</v>
      </c>
      <c r="K13" s="5">
        <v>263911395</v>
      </c>
      <c r="L13" s="5">
        <f>J13+K13</f>
        <v>275188469</v>
      </c>
      <c r="M13" s="33">
        <f>F13+I13+L13</f>
        <v>1104003955</v>
      </c>
    </row>
    <row r="14" spans="1:16" ht="17.25" customHeight="1">
      <c r="A14" s="46"/>
      <c r="B14" s="1" t="s">
        <v>9</v>
      </c>
      <c r="C14" s="18" t="s">
        <v>10</v>
      </c>
      <c r="D14" s="23">
        <v>9722</v>
      </c>
      <c r="E14" s="5">
        <v>9700</v>
      </c>
      <c r="F14" s="5">
        <f>(D12*D14+E12*E14)/(D12+E12)</f>
        <v>9710.1453836987275</v>
      </c>
      <c r="G14" s="23">
        <v>9737</v>
      </c>
      <c r="H14" s="5">
        <v>0</v>
      </c>
      <c r="I14" s="24">
        <f>(G12*G14+H12*H14)/(G12+H12)</f>
        <v>9737</v>
      </c>
      <c r="J14" s="5">
        <v>9646</v>
      </c>
      <c r="K14" s="5">
        <v>9677</v>
      </c>
      <c r="L14" s="5">
        <f>(J12*J14+K12*K14)/(J12+K12)</f>
        <v>9675.7108223874402</v>
      </c>
      <c r="M14" s="33">
        <f>(F12*F14+I12*I14+L12*L14)/(F12+I12+L12)</f>
        <v>9706.3298226583083</v>
      </c>
    </row>
    <row r="15" spans="1:16" ht="17.25" customHeight="1">
      <c r="A15" s="47"/>
      <c r="B15" s="10" t="s">
        <v>11</v>
      </c>
      <c r="C15" s="17" t="s">
        <v>12</v>
      </c>
      <c r="D15" s="25">
        <f t="shared" ref="D15:M15" si="2">D13/D12*1000</f>
        <v>40260.409882731408</v>
      </c>
      <c r="E15" s="11">
        <f t="shared" si="2"/>
        <v>40196.935220607018</v>
      </c>
      <c r="F15" s="11">
        <f t="shared" si="2"/>
        <v>40226.206802534245</v>
      </c>
      <c r="G15" s="25">
        <f t="shared" si="2"/>
        <v>40699.132120006594</v>
      </c>
      <c r="H15" s="11">
        <v>0</v>
      </c>
      <c r="I15" s="12">
        <f t="shared" si="2"/>
        <v>40699.132120006594</v>
      </c>
      <c r="J15" s="11">
        <f t="shared" si="2"/>
        <v>41023.055992084279</v>
      </c>
      <c r="K15" s="11">
        <f t="shared" si="2"/>
        <v>41656.982112737016</v>
      </c>
      <c r="L15" s="11">
        <f t="shared" si="2"/>
        <v>41630.619423615659</v>
      </c>
      <c r="M15" s="34">
        <f t="shared" si="2"/>
        <v>40648.413323957226</v>
      </c>
    </row>
    <row r="16" spans="1:16" ht="17.25" customHeight="1">
      <c r="A16" s="45" t="s">
        <v>16</v>
      </c>
      <c r="B16" s="8" t="s">
        <v>5</v>
      </c>
      <c r="C16" s="16" t="s">
        <v>6</v>
      </c>
      <c r="D16" s="21">
        <v>0</v>
      </c>
      <c r="E16" s="9">
        <v>0</v>
      </c>
      <c r="F16" s="9">
        <f>D16+E16</f>
        <v>0</v>
      </c>
      <c r="G16" s="21">
        <v>0</v>
      </c>
      <c r="H16" s="9">
        <v>0</v>
      </c>
      <c r="I16" s="22">
        <f>G16+H16</f>
        <v>0</v>
      </c>
      <c r="J16" s="9">
        <v>0</v>
      </c>
      <c r="K16" s="9">
        <v>0</v>
      </c>
      <c r="L16" s="9">
        <f>J16+K16</f>
        <v>0</v>
      </c>
      <c r="M16" s="32">
        <f>F16+I16+L16</f>
        <v>0</v>
      </c>
    </row>
    <row r="17" spans="1:13" ht="17.25" customHeight="1">
      <c r="A17" s="46"/>
      <c r="B17" s="1" t="s">
        <v>7</v>
      </c>
      <c r="C17" s="18" t="s">
        <v>8</v>
      </c>
      <c r="D17" s="23">
        <v>0</v>
      </c>
      <c r="E17" s="5">
        <v>0</v>
      </c>
      <c r="F17" s="5">
        <f>D17+E17</f>
        <v>0</v>
      </c>
      <c r="G17" s="23">
        <v>0</v>
      </c>
      <c r="H17" s="5">
        <v>0</v>
      </c>
      <c r="I17" s="24">
        <f>G17+H17</f>
        <v>0</v>
      </c>
      <c r="J17" s="5">
        <v>0</v>
      </c>
      <c r="K17" s="5">
        <v>0</v>
      </c>
      <c r="L17" s="5">
        <f>J17+K17</f>
        <v>0</v>
      </c>
      <c r="M17" s="33">
        <f>F17+I17+L17</f>
        <v>0</v>
      </c>
    </row>
    <row r="18" spans="1:13" ht="17.25" customHeight="1">
      <c r="A18" s="46"/>
      <c r="B18" s="1" t="s">
        <v>9</v>
      </c>
      <c r="C18" s="18" t="s">
        <v>10</v>
      </c>
      <c r="D18" s="23">
        <v>0</v>
      </c>
      <c r="E18" s="5">
        <v>0</v>
      </c>
      <c r="F18" s="5">
        <v>0</v>
      </c>
      <c r="G18" s="23">
        <v>0</v>
      </c>
      <c r="H18" s="5">
        <v>0</v>
      </c>
      <c r="I18" s="24">
        <v>0</v>
      </c>
      <c r="J18" s="5">
        <v>0</v>
      </c>
      <c r="K18" s="5">
        <v>0</v>
      </c>
      <c r="L18" s="5">
        <v>0</v>
      </c>
      <c r="M18" s="33">
        <v>0</v>
      </c>
    </row>
    <row r="19" spans="1:13" ht="17.25" customHeight="1">
      <c r="A19" s="47"/>
      <c r="B19" s="10" t="s">
        <v>11</v>
      </c>
      <c r="C19" s="17" t="s">
        <v>12</v>
      </c>
      <c r="D19" s="25">
        <v>0</v>
      </c>
      <c r="E19" s="11">
        <v>0</v>
      </c>
      <c r="F19" s="11">
        <v>0</v>
      </c>
      <c r="G19" s="25">
        <v>0</v>
      </c>
      <c r="H19" s="11">
        <v>0</v>
      </c>
      <c r="I19" s="12">
        <v>0</v>
      </c>
      <c r="J19" s="11">
        <v>0</v>
      </c>
      <c r="K19" s="11">
        <v>0</v>
      </c>
      <c r="L19" s="11">
        <v>0</v>
      </c>
      <c r="M19" s="34">
        <v>0</v>
      </c>
    </row>
    <row r="20" spans="1:13" ht="17.25" customHeight="1">
      <c r="A20" s="43" t="s">
        <v>14</v>
      </c>
      <c r="B20" s="8" t="s">
        <v>5</v>
      </c>
      <c r="C20" s="16" t="s">
        <v>6</v>
      </c>
      <c r="D20" s="37"/>
      <c r="E20" s="38"/>
      <c r="F20" s="38"/>
      <c r="G20" s="13"/>
      <c r="H20" s="38"/>
      <c r="I20" s="22"/>
      <c r="J20" s="38"/>
      <c r="K20" s="38"/>
      <c r="L20" s="38"/>
      <c r="M20" s="32"/>
    </row>
    <row r="21" spans="1:13" ht="17.25" customHeight="1">
      <c r="A21" s="42"/>
      <c r="B21" s="1" t="s">
        <v>7</v>
      </c>
      <c r="C21" s="18" t="s">
        <v>8</v>
      </c>
      <c r="D21" s="26"/>
      <c r="E21" s="6"/>
      <c r="F21" s="6"/>
      <c r="G21" s="39"/>
      <c r="H21" s="6"/>
      <c r="I21" s="24"/>
      <c r="J21" s="6"/>
      <c r="K21" s="6"/>
      <c r="L21" s="6"/>
      <c r="M21" s="33"/>
    </row>
    <row r="22" spans="1:13" ht="17.25" customHeight="1">
      <c r="A22" s="42"/>
      <c r="B22" s="1" t="s">
        <v>9</v>
      </c>
      <c r="C22" s="18" t="s">
        <v>10</v>
      </c>
      <c r="D22" s="26"/>
      <c r="E22" s="6"/>
      <c r="F22" s="6"/>
      <c r="G22" s="23"/>
      <c r="H22" s="6"/>
      <c r="I22" s="24"/>
      <c r="J22" s="6"/>
      <c r="K22" s="6"/>
      <c r="L22" s="6"/>
      <c r="M22" s="33"/>
    </row>
    <row r="23" spans="1:13" ht="17.25" customHeight="1">
      <c r="A23" s="44"/>
      <c r="B23" s="10" t="s">
        <v>11</v>
      </c>
      <c r="C23" s="17" t="s">
        <v>12</v>
      </c>
      <c r="D23" s="25"/>
      <c r="E23" s="11"/>
      <c r="F23" s="11"/>
      <c r="G23" s="25"/>
      <c r="H23" s="11"/>
      <c r="I23" s="40"/>
      <c r="J23" s="11"/>
      <c r="K23" s="11"/>
      <c r="L23" s="11"/>
      <c r="M23" s="34"/>
    </row>
    <row r="24" spans="1:13" ht="17.25" customHeight="1">
      <c r="A24" s="42" t="s">
        <v>15</v>
      </c>
      <c r="B24" s="1" t="s">
        <v>5</v>
      </c>
      <c r="C24" s="18" t="s">
        <v>6</v>
      </c>
      <c r="D24" s="23">
        <v>217570</v>
      </c>
      <c r="E24" s="5">
        <v>306355</v>
      </c>
      <c r="F24" s="5">
        <f>D24+E24</f>
        <v>523925</v>
      </c>
      <c r="G24" s="23">
        <v>209084</v>
      </c>
      <c r="H24" s="5">
        <v>37413</v>
      </c>
      <c r="I24" s="24">
        <f t="shared" ref="I24:I25" si="3">G24+H24</f>
        <v>246497</v>
      </c>
      <c r="J24" s="5">
        <v>204252</v>
      </c>
      <c r="K24" s="5">
        <v>216043</v>
      </c>
      <c r="L24" s="5">
        <f>J24+K24</f>
        <v>420295</v>
      </c>
      <c r="M24" s="33">
        <f>F24+I24+L24</f>
        <v>1190717</v>
      </c>
    </row>
    <row r="25" spans="1:13" ht="17.25" customHeight="1">
      <c r="A25" s="42"/>
      <c r="B25" s="1" t="s">
        <v>7</v>
      </c>
      <c r="C25" s="18" t="s">
        <v>8</v>
      </c>
      <c r="D25" s="23">
        <v>3157307</v>
      </c>
      <c r="E25" s="5">
        <v>4438078</v>
      </c>
      <c r="F25" s="5">
        <f>D25+E25</f>
        <v>7595385</v>
      </c>
      <c r="G25" s="23">
        <v>3220939</v>
      </c>
      <c r="H25" s="5">
        <v>572582</v>
      </c>
      <c r="I25" s="24">
        <f t="shared" si="3"/>
        <v>3793521</v>
      </c>
      <c r="J25" s="5">
        <v>3136385</v>
      </c>
      <c r="K25" s="5">
        <v>3308258</v>
      </c>
      <c r="L25" s="5">
        <f>J25+K25</f>
        <v>6444643</v>
      </c>
      <c r="M25" s="33">
        <f>F25+I25+L25</f>
        <v>17833549</v>
      </c>
    </row>
    <row r="26" spans="1:13" ht="17.25" customHeight="1">
      <c r="A26" s="42"/>
      <c r="B26" s="1" t="s">
        <v>9</v>
      </c>
      <c r="C26" s="18" t="s">
        <v>10</v>
      </c>
      <c r="D26" s="23">
        <v>9716</v>
      </c>
      <c r="E26" s="5">
        <v>9700</v>
      </c>
      <c r="F26" s="5">
        <f>(D24*D26+E24*E26)/(D24+E24)</f>
        <v>9706.6443097771626</v>
      </c>
      <c r="G26" s="23">
        <v>9742</v>
      </c>
      <c r="H26" s="7">
        <v>9678</v>
      </c>
      <c r="I26" s="30">
        <f>(G24*G26+H24*H26)/(G24+H24)</f>
        <v>9732.2861616977079</v>
      </c>
      <c r="J26" s="7">
        <v>9665</v>
      </c>
      <c r="K26" s="7">
        <v>9638</v>
      </c>
      <c r="L26" s="7">
        <f>(J24*J26+K24*K26)/(J24+K24)</f>
        <v>9651.1212695844588</v>
      </c>
      <c r="M26" s="35">
        <f>(F24*F26+I24*I26+L24*L26)/(F24+I24+L24)</f>
        <v>9692.3542504222241</v>
      </c>
    </row>
    <row r="27" spans="1:13" ht="17.25" customHeight="1">
      <c r="A27" s="42"/>
      <c r="B27" s="1" t="s">
        <v>11</v>
      </c>
      <c r="C27" s="18" t="s">
        <v>12</v>
      </c>
      <c r="D27" s="26">
        <f t="shared" ref="D27:M27" si="4">D25/D24*1000</f>
        <v>14511.68359608402</v>
      </c>
      <c r="E27" s="6">
        <f t="shared" si="4"/>
        <v>14486.716391114882</v>
      </c>
      <c r="F27" s="6">
        <f t="shared" si="4"/>
        <v>14497.084506370185</v>
      </c>
      <c r="G27" s="26">
        <f t="shared" si="4"/>
        <v>15404.999904344664</v>
      </c>
      <c r="H27" s="6">
        <f t="shared" si="4"/>
        <v>15304.359447250956</v>
      </c>
      <c r="I27" s="27">
        <f t="shared" si="4"/>
        <v>15389.724824237212</v>
      </c>
      <c r="J27" s="6">
        <f t="shared" si="4"/>
        <v>15355.467755517693</v>
      </c>
      <c r="K27" s="6">
        <f t="shared" si="4"/>
        <v>15312.960845757556</v>
      </c>
      <c r="L27" s="6">
        <f t="shared" si="4"/>
        <v>15333.618053985891</v>
      </c>
      <c r="M27" s="36">
        <f t="shared" si="4"/>
        <v>14977.151581778038</v>
      </c>
    </row>
    <row r="28" spans="1:13" ht="17.25" customHeight="1">
      <c r="A28" s="43" t="s">
        <v>3</v>
      </c>
      <c r="B28" s="8" t="s">
        <v>5</v>
      </c>
      <c r="C28" s="8" t="s">
        <v>6</v>
      </c>
      <c r="D28" s="21">
        <f>D4+D8+D12+D16+D20+D24</f>
        <v>21006846</v>
      </c>
      <c r="E28" s="9">
        <f t="shared" ref="E28:M28" si="5">E4+E8+E12+E16+E20+E24</f>
        <v>21725877</v>
      </c>
      <c r="F28" s="9">
        <f t="shared" si="5"/>
        <v>42732723</v>
      </c>
      <c r="G28" s="21">
        <f t="shared" si="5"/>
        <v>17212786</v>
      </c>
      <c r="H28" s="9">
        <f t="shared" si="5"/>
        <v>11750439</v>
      </c>
      <c r="I28" s="22">
        <f t="shared" si="5"/>
        <v>28963225</v>
      </c>
      <c r="J28" s="21">
        <f t="shared" si="5"/>
        <v>11782591</v>
      </c>
      <c r="K28" s="9">
        <f t="shared" si="5"/>
        <v>18692919</v>
      </c>
      <c r="L28" s="22">
        <f t="shared" si="5"/>
        <v>30475510</v>
      </c>
      <c r="M28" s="32">
        <f t="shared" si="5"/>
        <v>102171458</v>
      </c>
    </row>
    <row r="29" spans="1:13" ht="17.25" customHeight="1">
      <c r="A29" s="42"/>
      <c r="B29" s="1" t="s">
        <v>7</v>
      </c>
      <c r="C29" s="1" t="s">
        <v>8</v>
      </c>
      <c r="D29" s="23">
        <f>D5+D9+D13+D17+D21+D25</f>
        <v>442012799</v>
      </c>
      <c r="E29" s="5">
        <f t="shared" ref="E29:M29" si="6">E5+E9+E13+E17+E21+E25</f>
        <v>485754800</v>
      </c>
      <c r="F29" s="5">
        <f t="shared" si="6"/>
        <v>927767599</v>
      </c>
      <c r="G29" s="23">
        <f t="shared" si="6"/>
        <v>362905232</v>
      </c>
      <c r="H29" s="5">
        <f t="shared" si="6"/>
        <v>161938818</v>
      </c>
      <c r="I29" s="24">
        <f t="shared" si="6"/>
        <v>524844050</v>
      </c>
      <c r="J29" s="23">
        <f t="shared" si="6"/>
        <v>171570494</v>
      </c>
      <c r="K29" s="5">
        <f t="shared" si="6"/>
        <v>435559273</v>
      </c>
      <c r="L29" s="24">
        <f t="shared" si="6"/>
        <v>607129767</v>
      </c>
      <c r="M29" s="33">
        <f t="shared" si="6"/>
        <v>2059741416</v>
      </c>
    </row>
    <row r="30" spans="1:13" ht="17.25" customHeight="1">
      <c r="A30" s="42"/>
      <c r="B30" s="1" t="s">
        <v>9</v>
      </c>
      <c r="C30" s="1" t="s">
        <v>10</v>
      </c>
      <c r="D30" s="26">
        <f>(D4*D6+D8*D10+D12*D14+D16*D18+D24*D26)/(D4+D8+D12+D16+D24)</f>
        <v>9724.8322450214564</v>
      </c>
      <c r="E30" s="6">
        <f>(E4*E6+E8*E10+E12*E14+E16*E18+E24*E26)/(E4+E8+E12+E16+E24)</f>
        <v>9701.1007320440967</v>
      </c>
      <c r="F30" s="6">
        <f>(D28*D30+E28*E30)/(D28+E28)</f>
        <v>9712.7668324810475</v>
      </c>
      <c r="G30" s="26">
        <f>(G4*G6+G8*G10+G12*G14+G16*G18+G24*G26)/(G4+G8+G12+G16+G24)</f>
        <v>9732.6378754142406</v>
      </c>
      <c r="H30" s="6">
        <f>(H4*H6+H8*H10+H12*H14+H16*H18+H24*H26)/(H4+H8+H12+H16+H24)</f>
        <v>9682.718315630591</v>
      </c>
      <c r="I30" s="27">
        <f>(G28*G30+H28*H30)/(G28+H28)</f>
        <v>9712.3854089798351</v>
      </c>
      <c r="J30" s="26">
        <f>(J4*J6+J8*J10+J12*J14+J16*J18+J24*J26)/(J4+J8+J12+J16+J24)</f>
        <v>9678.5690267106784</v>
      </c>
      <c r="K30" s="6">
        <f>(K4*K6+K8*K10+K12*K14+K16*K18+K24*K26)/(K4+K8+K12+K16+K24)</f>
        <v>9652.430064346825</v>
      </c>
      <c r="L30" s="27">
        <f>(J28*J30+K28*K30)/(J28+K28)</f>
        <v>9662.5360380515376</v>
      </c>
      <c r="M30" s="36">
        <f>(M4*M6+M8*M10+M12*M14+M16*M18+M20*M22+M24*M26)/(M4+M8+M12+M16+M20+M24)</f>
        <v>9697.6759610888585</v>
      </c>
    </row>
    <row r="31" spans="1:13" ht="17.25" customHeight="1">
      <c r="A31" s="44"/>
      <c r="B31" s="10" t="s">
        <v>11</v>
      </c>
      <c r="C31" s="10" t="s">
        <v>12</v>
      </c>
      <c r="D31" s="25">
        <f t="shared" ref="D31:M31" si="7">D29/D28*1000</f>
        <v>21041.369037503297</v>
      </c>
      <c r="E31" s="11">
        <f t="shared" si="7"/>
        <v>22358.351748009987</v>
      </c>
      <c r="F31" s="11">
        <f t="shared" si="7"/>
        <v>21710.940325520562</v>
      </c>
      <c r="G31" s="25">
        <f t="shared" si="7"/>
        <v>21083.46853321711</v>
      </c>
      <c r="H31" s="11">
        <f t="shared" si="7"/>
        <v>13781.512163077481</v>
      </c>
      <c r="I31" s="12">
        <f t="shared" si="7"/>
        <v>18121.050055717205</v>
      </c>
      <c r="J31" s="25">
        <f t="shared" si="7"/>
        <v>14561.355308013322</v>
      </c>
      <c r="K31" s="11">
        <f t="shared" si="7"/>
        <v>23300.762871759085</v>
      </c>
      <c r="L31" s="12">
        <f t="shared" si="7"/>
        <v>19921.890298144313</v>
      </c>
      <c r="M31" s="34">
        <f t="shared" si="7"/>
        <v>20159.655703454875</v>
      </c>
    </row>
    <row r="35" spans="7:11">
      <c r="G35" s="3"/>
    </row>
    <row r="36" spans="7:11">
      <c r="G36" s="4"/>
    </row>
    <row r="40" spans="7:11">
      <c r="K40" s="3"/>
    </row>
  </sheetData>
  <mergeCells count="11">
    <mergeCell ref="A1:P1"/>
    <mergeCell ref="G2:I2"/>
    <mergeCell ref="J2:L2"/>
    <mergeCell ref="D2:F2"/>
    <mergeCell ref="A20:A23"/>
    <mergeCell ref="A16:A19"/>
    <mergeCell ref="A24:A27"/>
    <mergeCell ref="A28:A31"/>
    <mergeCell ref="A4:A7"/>
    <mergeCell ref="A8:A11"/>
    <mergeCell ref="A12:A15"/>
  </mergeCells>
  <phoneticPr fontId="19" type="noConversion"/>
  <printOptions gridLines="1"/>
  <pageMargins left="0.75" right="0.75" top="1" bottom="1" header="0.5" footer="0.5"/>
  <pageSetup scale="80" orientation="landscape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Av. gas cost</vt:lpstr>
      <vt:lpstr>'Av. gas cost'!Print_Area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</dc:creator>
  <cp:lastModifiedBy>user</cp:lastModifiedBy>
  <cp:lastPrinted>2015-02-12T12:16:17Z</cp:lastPrinted>
  <dcterms:created xsi:type="dcterms:W3CDTF">1996-10-14T23:33:28Z</dcterms:created>
  <dcterms:modified xsi:type="dcterms:W3CDTF">2015-02-16T05:06:54Z</dcterms:modified>
</cp:coreProperties>
</file>